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4955" windowHeight="8190" activeTab="1"/>
  </bookViews>
  <sheets>
    <sheet name="plani" sheetId="1" r:id="rId1"/>
    <sheet name="Información" sheetId="2" r:id="rId2"/>
  </sheets>
  <definedNames>
    <definedName name="BalanceSheetDates">#REF!</definedName>
    <definedName name="ColorNames">#REF!</definedName>
    <definedName name="Conventions">#REF!</definedName>
    <definedName name="IncomeStatementDates">#REF!</definedName>
    <definedName name="sectionNames">#REF!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<sst xmlns="http://schemas.openxmlformats.org/spreadsheetml/2006/main" count="114" uniqueCount="68">
  <si>
    <t>Empresa</t>
  </si>
  <si>
    <t>Rubro</t>
  </si>
  <si>
    <t>Saldos PCGA anteriores</t>
  </si>
  <si>
    <t>Efecto transición a IFRS</t>
  </si>
  <si>
    <t>Saldos IFRS</t>
  </si>
  <si>
    <t>TOTAL ACTIVOS CIRCULANTES</t>
  </si>
  <si>
    <t>TOTAL ACTIVOS FIJOS</t>
  </si>
  <si>
    <t xml:space="preserve">TOTAL OTROS ACTIVOS </t>
  </si>
  <si>
    <t>TOTAL ACTIVOS</t>
  </si>
  <si>
    <t xml:space="preserve">TOTAL PASIVOS CIRCULANTES </t>
  </si>
  <si>
    <t xml:space="preserve">TOTAL PASIVOS A LARGO PLAZO </t>
  </si>
  <si>
    <t>TOTAL PASIVO</t>
  </si>
  <si>
    <t>INTERES MINORITARIO</t>
  </si>
  <si>
    <t>TOTAL PATRIMONIO</t>
  </si>
  <si>
    <t>Subtotal Patrimonio</t>
  </si>
  <si>
    <t>TOTAL PASIVOS Y PATRIMONIO</t>
  </si>
  <si>
    <t>LQ INVERSIONES FINANCIERAS S.A.</t>
  </si>
  <si>
    <t>Empresa Nacional de Telecomunicaciones</t>
  </si>
  <si>
    <t>Empresa Eléctrica Pehuenche S.A.</t>
  </si>
  <si>
    <t>Almendral S.A.</t>
  </si>
  <si>
    <t>ANTARCHILE S.A.</t>
  </si>
  <si>
    <t>CORPESCA S.A.</t>
  </si>
  <si>
    <t>Empresas COPEC S.A.</t>
  </si>
  <si>
    <t>Celulosa Arauco y Constitución S.A.</t>
  </si>
  <si>
    <t xml:space="preserve">ENAP Refinerías S.A. </t>
  </si>
  <si>
    <t>CGE S.A.</t>
  </si>
  <si>
    <t>Inversiones CMPC S.A.</t>
  </si>
  <si>
    <t>Empresa Nacional de Electricidad S.A.</t>
  </si>
  <si>
    <t>Entel Telefonia personal S.A.</t>
  </si>
  <si>
    <t>Entel PCS Telecomunicaciones</t>
  </si>
  <si>
    <t>Empresas CMPC S.A.</t>
  </si>
  <si>
    <t>Minera Valparaiso S.A</t>
  </si>
  <si>
    <t>SQM</t>
  </si>
  <si>
    <t>Cía. De Telecomunicaciones de Chile</t>
  </si>
  <si>
    <t>Forestal Const y Com del Pacífico</t>
  </si>
  <si>
    <t>Colbún S.A.</t>
  </si>
  <si>
    <t>Total</t>
  </si>
  <si>
    <t>Las 10 que más suben</t>
  </si>
  <si>
    <t>Las 10 que más bajan</t>
  </si>
  <si>
    <t>%</t>
  </si>
  <si>
    <t>Patrimonio consolidado</t>
  </si>
  <si>
    <t>Eudeudamiento</t>
  </si>
  <si>
    <t>Liquidez</t>
  </si>
  <si>
    <t>$ en miles</t>
  </si>
  <si>
    <t>Minera Valparaíso S.A</t>
  </si>
  <si>
    <t>Forestal, Const. y Com. del Pacífico S.A.</t>
  </si>
  <si>
    <t>Antarchile S.A.</t>
  </si>
  <si>
    <t>Saldos según PCGA</t>
  </si>
  <si>
    <t>Efectos de transición a IFRS</t>
  </si>
  <si>
    <t>Saldos según IFRS</t>
  </si>
  <si>
    <t>Las 10 principales empresas con mayor incremento patrimonial</t>
  </si>
  <si>
    <t>Las 10 principales empresas con mayor disminución patrimonial</t>
  </si>
  <si>
    <t>Variación patrimonial consolidada</t>
  </si>
  <si>
    <t>Ratios financieros</t>
  </si>
  <si>
    <t>Variación por rubros del balance</t>
  </si>
  <si>
    <t>Activos circulantes</t>
  </si>
  <si>
    <t>Activos fijos</t>
  </si>
  <si>
    <t>Otros activos</t>
  </si>
  <si>
    <t>Pasivos circulantes</t>
  </si>
  <si>
    <t>Pasivos largo plazo</t>
  </si>
  <si>
    <t>Total pasivos</t>
  </si>
  <si>
    <t>Patrimonio</t>
  </si>
  <si>
    <t>Interés minoritario</t>
  </si>
  <si>
    <t>Total pasivos y patrimonio</t>
  </si>
  <si>
    <t>Subtotal patrimonio</t>
  </si>
  <si>
    <t>Total activos</t>
  </si>
  <si>
    <t>Empresas Emel S.A</t>
  </si>
  <si>
    <t xml:space="preserve">*Con la implementación del nuevo sistema de auditoría, las companías vieron modificados sus valores patrimoniales. A continuación se presenta un ranking con los 10 mayores incrementos  y disminuciones patrimoniales de las empresas que presentaron de manera voluntaria en octubre de 2008 los principales efectos que tendría IFRS en sus resultados. 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</si>
</sst>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  <numFmt numFmtId="165" formatCode="#,##0.000_ ;[Red]\-#,##0.000\ "/>
    <numFmt numFmtId="166" formatCode="#,##0.000"/>
    <numFmt numFmtId="167" formatCode="0.0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_);_(* \(#,##0\);_(* &quot;-&quot;_);_(@"/>
    <numFmt numFmtId="179" formatCode="_(* #,##0.0_);_(* \(#,##0.0\);_(* &quot;-&quot;_);_(@_)"/>
    <numFmt numFmtId="180" formatCode="_(* #,##0.0_);_(* \(#,##0.0\);_(* &quot;-&quot;?_);_(@_)"/>
    <numFmt numFmtId="181" formatCode="_(* #,##0.000_);_(* \(#,##0.000\);_(* &quot;-&quot;???_);_(@_)"/>
    <numFmt numFmtId="182" formatCode="0.000%"/>
    <numFmt numFmtId="183" formatCode="_(* #,##0.0_);_(* \(#,##0.0\);_(* &quot;-&quot;?_);@_)"/>
    <numFmt numFmtId="184" formatCode="_(&quot;$&quot;* #,##0.0_);_(&quot;$&quot;* \(#,##0.0\);_(&quot;$&quot;* &quot;-&quot;?_);_(@_)"/>
    <numFmt numFmtId="185" formatCode="m/d/yy;@"/>
    <numFmt numFmtId="186" formatCode="[$-409]dddd\,\ mmmm\ dd\,\ yyyy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_(* #,##0.0_);_(* \(#,##0.0\);_(* &quot;-&quot;??_);_(@_)"/>
    <numFmt numFmtId="194" formatCode="[$-409]mmmm\ d\,\ yyyy;@"/>
    <numFmt numFmtId="195" formatCode=";;;"/>
    <numFmt numFmtId="196" formatCode="_(* #,##0.0_);#,##0.00_);\(#,##0.00\)"/>
    <numFmt numFmtId="197" formatCode="#,##0.0_);\(#,##0.0\)"/>
    <numFmt numFmtId="198" formatCode="#,##0.000_);\(#,##0.000\)"/>
    <numFmt numFmtId="199" formatCode="0.00_);\(0.00\)"/>
    <numFmt numFmtId="200" formatCode="mmm\-yyyy"/>
    <numFmt numFmtId="201" formatCode="_(* #,##0.000_);_(* \(#,##0.000\);_(* &quot;-&quot;_);_(@_)"/>
    <numFmt numFmtId="202" formatCode="_(* #,##0.000_);_(* \(#,##0.000\);_(* &quot;-&quot;??_);_(@_)"/>
    <numFmt numFmtId="203" formatCode="_(* #,##0.00_);_(* \(#,##0.00\);_(* &quot;-&quot;_);_(@_)"/>
    <numFmt numFmtId="204" formatCode="_(* #,##0_);_(* \(#,##0\);_(* &quot;-&quot;?_);@_)"/>
    <numFmt numFmtId="205" formatCode="dd/mm/yy;@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color indexed="24"/>
      <name val="Arial"/>
      <family val="0"/>
    </font>
    <font>
      <sz val="9"/>
      <name val="Arial"/>
      <family val="0"/>
    </font>
    <font>
      <b/>
      <sz val="9"/>
      <color indexed="24"/>
      <name val="Arial"/>
      <family val="0"/>
    </font>
    <font>
      <b/>
      <sz val="11"/>
      <color indexed="2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ont="0" applyFill="0" applyBorder="0" applyAlignment="0" applyProtection="0"/>
    <xf numFmtId="183" fontId="5" fillId="0" borderId="0" applyAlignment="0" applyProtection="0"/>
    <xf numFmtId="204" fontId="5" fillId="0" borderId="0" applyAlignment="0" applyProtection="0"/>
    <xf numFmtId="168" fontId="1" fillId="0" borderId="0" applyFill="0" applyBorder="0" applyAlignment="0" applyProtection="0"/>
    <xf numFmtId="49" fontId="1" fillId="0" borderId="0" applyNumberFormat="0" applyAlignment="0" applyProtection="0"/>
    <xf numFmtId="49" fontId="6" fillId="0" borderId="1" applyNumberFormat="0" applyAlignment="0" applyProtection="0"/>
    <xf numFmtId="49" fontId="6" fillId="0" borderId="0" applyNumberFormat="0" applyAlignment="0" applyProtection="0"/>
    <xf numFmtId="49" fontId="7" fillId="0" borderId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9" fontId="0" fillId="0" borderId="0" xfId="30" applyAlignment="1">
      <alignment/>
    </xf>
    <xf numFmtId="170" fontId="0" fillId="0" borderId="0" xfId="2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83" fontId="5" fillId="0" borderId="0" xfId="16" applyAlignment="1">
      <alignment/>
    </xf>
    <xf numFmtId="183" fontId="5" fillId="0" borderId="0" xfId="16" applyAlignment="1">
      <alignment horizontal="right"/>
    </xf>
    <xf numFmtId="204" fontId="6" fillId="0" borderId="1" xfId="20" applyAlignment="1" quotePrefix="1">
      <alignment horizontal="left" wrapText="1"/>
    </xf>
    <xf numFmtId="205" fontId="10" fillId="0" borderId="0" xfId="20" applyNumberFormat="1" applyFont="1" applyBorder="1" applyAlignment="1" quotePrefix="1">
      <alignment horizontal="center" wrapText="1"/>
    </xf>
    <xf numFmtId="183" fontId="5" fillId="0" borderId="0" xfId="16" applyFont="1" applyAlignment="1">
      <alignment horizontal="center"/>
    </xf>
    <xf numFmtId="204" fontId="10" fillId="0" borderId="1" xfId="20" applyFont="1" applyAlignment="1" quotePrefix="1">
      <alignment horizontal="center" wrapText="1"/>
    </xf>
    <xf numFmtId="204" fontId="10" fillId="0" borderId="1" xfId="20" applyFont="1" applyAlignment="1">
      <alignment horizontal="center" wrapText="1"/>
    </xf>
    <xf numFmtId="204" fontId="10" fillId="0" borderId="1" xfId="20" applyFont="1" applyAlignment="1">
      <alignment horizontal="center" vertical="top" wrapText="1"/>
    </xf>
    <xf numFmtId="0" fontId="5" fillId="0" borderId="0" xfId="0" applyFont="1" applyAlignment="1">
      <alignment/>
    </xf>
    <xf numFmtId="170" fontId="5" fillId="0" borderId="0" xfId="25" applyNumberFormat="1" applyFont="1" applyAlignment="1">
      <alignment/>
    </xf>
    <xf numFmtId="9" fontId="5" fillId="0" borderId="0" xfId="30" applyFont="1" applyAlignment="1">
      <alignment/>
    </xf>
    <xf numFmtId="204" fontId="10" fillId="0" borderId="2" xfId="17" applyFont="1" applyBorder="1" applyAlignment="1">
      <alignment horizontal="left"/>
    </xf>
    <xf numFmtId="204" fontId="10" fillId="0" borderId="2" xfId="17" applyFont="1" applyBorder="1" applyAlignment="1">
      <alignment horizontal="right"/>
    </xf>
    <xf numFmtId="9" fontId="10" fillId="0" borderId="2" xfId="30" applyFont="1" applyBorder="1" applyAlignment="1">
      <alignment horizontal="right"/>
    </xf>
    <xf numFmtId="0" fontId="5" fillId="0" borderId="3" xfId="0" applyFont="1" applyBorder="1" applyAlignment="1">
      <alignment/>
    </xf>
    <xf numFmtId="9" fontId="5" fillId="0" borderId="3" xfId="30" applyFont="1" applyBorder="1" applyAlignment="1">
      <alignment/>
    </xf>
    <xf numFmtId="204" fontId="6" fillId="0" borderId="1" xfId="20" applyFont="1" applyAlignment="1">
      <alignment horizontal="left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5" fillId="0" borderId="4" xfId="30" applyFont="1" applyBorder="1" applyAlignment="1">
      <alignment/>
    </xf>
    <xf numFmtId="204" fontId="10" fillId="0" borderId="5" xfId="17" applyFont="1" applyBorder="1" applyAlignment="1">
      <alignment horizontal="left"/>
    </xf>
    <xf numFmtId="204" fontId="10" fillId="0" borderId="5" xfId="17" applyFont="1" applyBorder="1" applyAlignment="1">
      <alignment horizontal="right"/>
    </xf>
    <xf numFmtId="9" fontId="10" fillId="0" borderId="5" xfId="30" applyFont="1" applyBorder="1" applyAlignment="1">
      <alignment horizontal="right"/>
    </xf>
    <xf numFmtId="204" fontId="12" fillId="0" borderId="2" xfId="17" applyFont="1" applyBorder="1" applyAlignment="1">
      <alignment horizontal="left"/>
    </xf>
    <xf numFmtId="204" fontId="12" fillId="0" borderId="2" xfId="17" applyFont="1" applyBorder="1" applyAlignment="1">
      <alignment horizontal="right"/>
    </xf>
    <xf numFmtId="9" fontId="12" fillId="0" borderId="2" xfId="30" applyFont="1" applyBorder="1" applyAlignment="1">
      <alignment horizontal="right"/>
    </xf>
    <xf numFmtId="2" fontId="5" fillId="0" borderId="3" xfId="25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9" fontId="5" fillId="0" borderId="5" xfId="3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183" fontId="11" fillId="0" borderId="0" xfId="16" applyFont="1" applyAlignment="1">
      <alignment horizontal="left" vertical="top" wrapText="1"/>
    </xf>
  </cellXfs>
  <cellStyles count="18">
    <cellStyle name="Normal" xfId="0"/>
    <cellStyle name="Brand Align Left Text" xfId="15"/>
    <cellStyle name="Brand Default" xfId="16"/>
    <cellStyle name="Brand Default_Gastos por servicios básicos" xfId="17"/>
    <cellStyle name="Brand Percent" xfId="18"/>
    <cellStyle name="Brand Source" xfId="19"/>
    <cellStyle name="Brand Subtitle with Underline" xfId="20"/>
    <cellStyle name="Brand Subtitle without Underline" xfId="21"/>
    <cellStyle name="Brand Title" xfId="22"/>
    <cellStyle name="Hyperlink" xfId="23"/>
    <cellStyle name="Followed Hyperlink" xfId="24"/>
    <cellStyle name="Comma" xfId="25"/>
    <cellStyle name="Comma [0]" xfId="26"/>
    <cellStyle name="Currency" xfId="27"/>
    <cellStyle name="Currency [0]" xfId="28"/>
    <cellStyle name="Normal 2" xfId="29"/>
    <cellStyle name="Percent" xfId="30"/>
    <cellStyle name="Porcentual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workbookViewId="0" topLeftCell="A1">
      <selection activeCell="C44" sqref="C44:C45"/>
    </sheetView>
  </sheetViews>
  <sheetFormatPr defaultColWidth="11.421875" defaultRowHeight="12.75"/>
  <cols>
    <col min="1" max="1" width="4.28125" style="0" customWidth="1"/>
    <col min="2" max="2" width="32.00390625" style="0" bestFit="1" customWidth="1"/>
    <col min="3" max="3" width="28.421875" style="0" bestFit="1" customWidth="1"/>
    <col min="4" max="4" width="28.28125" style="0" bestFit="1" customWidth="1"/>
    <col min="5" max="5" width="18.7109375" style="0" bestFit="1" customWidth="1"/>
    <col min="6" max="16384" width="9.140625" style="0" customWidth="1"/>
  </cols>
  <sheetData>
    <row r="1" ht="12.75">
      <c r="B1" s="4" t="s">
        <v>37</v>
      </c>
    </row>
    <row r="2" ht="12.75">
      <c r="B2" s="4"/>
    </row>
    <row r="3" spans="2:6" ht="12.75">
      <c r="B3" s="6" t="s">
        <v>0</v>
      </c>
      <c r="C3" s="6" t="s">
        <v>2</v>
      </c>
      <c r="D3" s="6" t="s">
        <v>3</v>
      </c>
      <c r="E3" s="6" t="s">
        <v>4</v>
      </c>
      <c r="F3" s="6" t="s">
        <v>39</v>
      </c>
    </row>
    <row r="4" spans="1:6" ht="12.75">
      <c r="A4">
        <v>1</v>
      </c>
      <c r="B4" t="s">
        <v>22</v>
      </c>
      <c r="C4" s="2">
        <v>7507694641.999999</v>
      </c>
      <c r="D4" s="2">
        <v>1190000867.22</v>
      </c>
      <c r="E4" s="2">
        <v>8697695509.22</v>
      </c>
      <c r="F4" s="1">
        <f>+D4/C4</f>
        <v>0.15850416458906377</v>
      </c>
    </row>
    <row r="5" spans="1:6" ht="12.75">
      <c r="A5">
        <v>2</v>
      </c>
      <c r="B5" t="s">
        <v>31</v>
      </c>
      <c r="C5" s="2">
        <v>1410929595.0000002</v>
      </c>
      <c r="D5" s="2">
        <v>857888535.24</v>
      </c>
      <c r="E5" s="2">
        <v>2268818130.2400002</v>
      </c>
      <c r="F5" s="1">
        <f aca="true" t="shared" si="0" ref="F5:F13">+D5/C5</f>
        <v>0.608030718386058</v>
      </c>
    </row>
    <row r="6" spans="1:6" ht="12.75">
      <c r="A6">
        <v>3</v>
      </c>
      <c r="B6" t="s">
        <v>23</v>
      </c>
      <c r="C6" s="2">
        <v>5380123182.66</v>
      </c>
      <c r="D6" s="2">
        <v>837987096.9599999</v>
      </c>
      <c r="E6" s="2">
        <v>6218110279.62</v>
      </c>
      <c r="F6" s="1">
        <f t="shared" si="0"/>
        <v>0.15575611719464175</v>
      </c>
    </row>
    <row r="7" spans="1:6" ht="12.75">
      <c r="A7">
        <v>4</v>
      </c>
      <c r="B7" t="s">
        <v>26</v>
      </c>
      <c r="C7" s="2">
        <v>1721829925</v>
      </c>
      <c r="D7" s="2">
        <v>437765555.78999996</v>
      </c>
      <c r="E7" s="2">
        <v>2159595480.79</v>
      </c>
      <c r="F7" s="1">
        <f t="shared" si="0"/>
        <v>0.2542443649247181</v>
      </c>
    </row>
    <row r="8" spans="1:6" ht="12.75">
      <c r="A8">
        <v>5</v>
      </c>
      <c r="B8" t="s">
        <v>30</v>
      </c>
      <c r="C8" s="2">
        <v>2719955315</v>
      </c>
      <c r="D8" s="2">
        <v>395202952.17</v>
      </c>
      <c r="E8" s="2">
        <v>3115158267.17</v>
      </c>
      <c r="F8" s="1">
        <f t="shared" si="0"/>
        <v>0.14529758999735626</v>
      </c>
    </row>
    <row r="9" spans="1:6" ht="12.75">
      <c r="A9">
        <v>6</v>
      </c>
      <c r="B9" t="s">
        <v>34</v>
      </c>
      <c r="C9" s="2">
        <v>804844171</v>
      </c>
      <c r="D9" s="2">
        <v>380261912.1021</v>
      </c>
      <c r="E9" s="2">
        <v>1185106083.1021</v>
      </c>
      <c r="F9" s="1">
        <f t="shared" si="0"/>
        <v>0.47246650445344407</v>
      </c>
    </row>
    <row r="10" spans="1:6" ht="12.75">
      <c r="A10">
        <v>7</v>
      </c>
      <c r="B10" t="s">
        <v>20</v>
      </c>
      <c r="C10" s="2">
        <v>2466453245.0000005</v>
      </c>
      <c r="D10" s="2">
        <v>318764872.8</v>
      </c>
      <c r="E10" s="2">
        <v>2785218117.8000007</v>
      </c>
      <c r="F10" s="1">
        <f t="shared" si="0"/>
        <v>0.129240184644165</v>
      </c>
    </row>
    <row r="11" spans="1:6" ht="12.75">
      <c r="A11">
        <v>8</v>
      </c>
      <c r="B11" t="s">
        <v>25</v>
      </c>
      <c r="C11" s="2">
        <v>657708364</v>
      </c>
      <c r="D11" s="2">
        <v>194785339</v>
      </c>
      <c r="E11" s="2">
        <v>852493703</v>
      </c>
      <c r="F11" s="1">
        <f t="shared" si="0"/>
        <v>0.29615761279873276</v>
      </c>
    </row>
    <row r="12" spans="1:6" ht="12.75">
      <c r="A12">
        <v>9</v>
      </c>
      <c r="B12" t="s">
        <v>35</v>
      </c>
      <c r="C12" s="2">
        <v>1267777071.36</v>
      </c>
      <c r="D12" s="2">
        <v>151805857.68</v>
      </c>
      <c r="E12" s="2">
        <v>1419582929.04</v>
      </c>
      <c r="F12" s="1">
        <f t="shared" si="0"/>
        <v>0.11974175989565045</v>
      </c>
    </row>
    <row r="13" spans="1:6" ht="12.75">
      <c r="A13">
        <v>10</v>
      </c>
      <c r="B13" t="s">
        <v>21</v>
      </c>
      <c r="C13" s="2">
        <v>383738350</v>
      </c>
      <c r="D13" s="2">
        <v>82202500.25999999</v>
      </c>
      <c r="E13" s="2">
        <v>465940850.26</v>
      </c>
      <c r="F13" s="1">
        <f t="shared" si="0"/>
        <v>0.21421497293663766</v>
      </c>
    </row>
    <row r="14" spans="3:6" ht="12.75">
      <c r="C14" s="5">
        <f>SUM(C4:C13)</f>
        <v>24321053861.02</v>
      </c>
      <c r="D14" s="5">
        <f>SUM(D4:D13)</f>
        <v>4846665489.2221</v>
      </c>
      <c r="E14" s="5">
        <f>SUM(E4:E13)</f>
        <v>29167719350.2421</v>
      </c>
      <c r="F14" s="1">
        <f>+D14/C14</f>
        <v>0.19927859692749497</v>
      </c>
    </row>
    <row r="16" ht="12.75">
      <c r="B16" s="4" t="s">
        <v>38</v>
      </c>
    </row>
    <row r="17" spans="2:5" ht="12.75">
      <c r="B17" s="6" t="s">
        <v>0</v>
      </c>
      <c r="C17" s="6" t="s">
        <v>2</v>
      </c>
      <c r="D17" s="6" t="s">
        <v>3</v>
      </c>
      <c r="E17" s="6" t="s">
        <v>4</v>
      </c>
    </row>
    <row r="18" spans="1:6" ht="12.75">
      <c r="A18">
        <v>1</v>
      </c>
      <c r="B18" t="s">
        <v>27</v>
      </c>
      <c r="C18" s="2">
        <v>1884226640</v>
      </c>
      <c r="D18" s="2">
        <v>-341941963</v>
      </c>
      <c r="E18" s="2">
        <v>1542284677</v>
      </c>
      <c r="F18" s="1">
        <f>+D18/C18</f>
        <v>-0.18147602615362662</v>
      </c>
    </row>
    <row r="19" spans="1:6" ht="12.75">
      <c r="A19">
        <v>2</v>
      </c>
      <c r="B19" t="s">
        <v>33</v>
      </c>
      <c r="C19" s="2">
        <v>906533598</v>
      </c>
      <c r="D19" s="2">
        <v>-282396918</v>
      </c>
      <c r="E19" s="2">
        <v>624136680</v>
      </c>
      <c r="F19" s="1">
        <f aca="true" t="shared" si="1" ref="F19:F27">+D19/C19</f>
        <v>-0.3115129087581815</v>
      </c>
    </row>
    <row r="20" spans="1:6" ht="12.75">
      <c r="A20">
        <v>3</v>
      </c>
      <c r="B20" t="s">
        <v>18</v>
      </c>
      <c r="C20" s="2">
        <v>259455281</v>
      </c>
      <c r="D20" s="2">
        <v>-72080434</v>
      </c>
      <c r="E20" s="2">
        <v>187374847</v>
      </c>
      <c r="F20" s="1">
        <f t="shared" si="1"/>
        <v>-0.27781448009917364</v>
      </c>
    </row>
    <row r="21" spans="1:6" ht="12.75">
      <c r="A21">
        <v>4</v>
      </c>
      <c r="B21" t="s">
        <v>16</v>
      </c>
      <c r="C21" s="2">
        <v>697972372</v>
      </c>
      <c r="D21" s="2">
        <v>-40531811</v>
      </c>
      <c r="E21" s="2">
        <v>657440561</v>
      </c>
      <c r="F21" s="1">
        <f t="shared" si="1"/>
        <v>-0.05807079567327057</v>
      </c>
    </row>
    <row r="22" spans="1:6" ht="12.75">
      <c r="A22">
        <v>5</v>
      </c>
      <c r="B22" t="s">
        <v>17</v>
      </c>
      <c r="C22" s="2">
        <v>628271299</v>
      </c>
      <c r="D22" s="2">
        <v>-37620993</v>
      </c>
      <c r="E22" s="2">
        <v>590650306</v>
      </c>
      <c r="F22" s="1">
        <f t="shared" si="1"/>
        <v>-0.05988017128886863</v>
      </c>
    </row>
    <row r="23" spans="1:6" ht="12.75">
      <c r="A23">
        <v>6</v>
      </c>
      <c r="B23" t="s">
        <v>28</v>
      </c>
      <c r="C23" s="2">
        <v>359185680</v>
      </c>
      <c r="D23" s="2">
        <v>-33866045</v>
      </c>
      <c r="E23" s="2">
        <v>325319635</v>
      </c>
      <c r="F23" s="1">
        <f t="shared" si="1"/>
        <v>-0.09428562129759739</v>
      </c>
    </row>
    <row r="24" spans="1:6" ht="12.75">
      <c r="A24">
        <v>7</v>
      </c>
      <c r="B24" t="s">
        <v>29</v>
      </c>
      <c r="C24" s="2">
        <v>318769053</v>
      </c>
      <c r="D24" s="2">
        <v>-32860834</v>
      </c>
      <c r="E24" s="2">
        <v>285908219</v>
      </c>
      <c r="F24" s="1">
        <f t="shared" si="1"/>
        <v>-0.10308665063543668</v>
      </c>
    </row>
    <row r="25" spans="1:6" ht="12.75">
      <c r="A25">
        <v>8</v>
      </c>
      <c r="B25" t="s">
        <v>32</v>
      </c>
      <c r="C25" s="2">
        <v>587540624.04</v>
      </c>
      <c r="D25" s="2">
        <v>-31624067.16</v>
      </c>
      <c r="E25" s="2">
        <v>555916556.88</v>
      </c>
      <c r="F25" s="1">
        <f t="shared" si="1"/>
        <v>-0.05382447760386186</v>
      </c>
    </row>
    <row r="26" spans="1:6" ht="12.75">
      <c r="A26">
        <v>9</v>
      </c>
      <c r="B26" t="s">
        <v>19</v>
      </c>
      <c r="C26" s="2">
        <v>473701620</v>
      </c>
      <c r="D26" s="2">
        <v>-30604986</v>
      </c>
      <c r="E26" s="2">
        <v>443096634</v>
      </c>
      <c r="F26" s="1">
        <f t="shared" si="1"/>
        <v>-0.06460815143507426</v>
      </c>
    </row>
    <row r="27" spans="1:6" ht="12.75">
      <c r="A27">
        <v>10</v>
      </c>
      <c r="B27" t="s">
        <v>24</v>
      </c>
      <c r="C27" s="2">
        <v>327680570.07</v>
      </c>
      <c r="D27" s="2">
        <v>-30470785.47</v>
      </c>
      <c r="E27" s="2">
        <v>297209784.6</v>
      </c>
      <c r="F27" s="1">
        <f t="shared" si="1"/>
        <v>-0.0929892958361576</v>
      </c>
    </row>
    <row r="28" spans="3:6" ht="12.75">
      <c r="C28" s="5">
        <f>SUM(C18:C27)</f>
        <v>6443336737.11</v>
      </c>
      <c r="D28" s="5">
        <f>SUM(D18:D27)</f>
        <v>-933998836.63</v>
      </c>
      <c r="E28" s="5">
        <f>SUM(E18:E27)</f>
        <v>5509337900.4800005</v>
      </c>
      <c r="F28" s="1">
        <f>+D28/C28</f>
        <v>-0.14495576977231245</v>
      </c>
    </row>
    <row r="31" spans="2:6" ht="12.75">
      <c r="B31" s="3" t="s">
        <v>40</v>
      </c>
      <c r="C31" s="2">
        <v>45101966833.659996</v>
      </c>
      <c r="D31" s="2">
        <v>4639577539.676411</v>
      </c>
      <c r="E31" s="2">
        <v>49741544373.336395</v>
      </c>
      <c r="F31" s="1">
        <f>+D31/C31</f>
        <v>0.10286863002643719</v>
      </c>
    </row>
    <row r="33" spans="2:6" ht="12.75">
      <c r="B33" t="s">
        <v>41</v>
      </c>
      <c r="C33" s="7">
        <v>0.8756486506053142</v>
      </c>
      <c r="D33" s="7">
        <v>4.355707489739146</v>
      </c>
      <c r="E33" s="7">
        <v>1.2002465904202397</v>
      </c>
      <c r="F33" s="1">
        <f>+E33/C33-1</f>
        <v>0.370694272857657</v>
      </c>
    </row>
    <row r="34" spans="2:6" ht="12.75">
      <c r="B34" t="s">
        <v>42</v>
      </c>
      <c r="C34" s="7">
        <v>1.5672497088487296</v>
      </c>
      <c r="D34" s="7">
        <v>0.9585528353303345</v>
      </c>
      <c r="E34" s="7">
        <v>1.252413932632048</v>
      </c>
      <c r="F34" s="1">
        <f>+E34/C34-1</f>
        <v>-0.20088424610265432</v>
      </c>
    </row>
    <row r="36" spans="2:5" ht="12.75">
      <c r="B36" s="3" t="s">
        <v>1</v>
      </c>
      <c r="C36" s="6" t="s">
        <v>2</v>
      </c>
      <c r="D36" s="6" t="s">
        <v>3</v>
      </c>
      <c r="E36" s="6" t="s">
        <v>4</v>
      </c>
    </row>
    <row r="37" spans="2:6" ht="12.75">
      <c r="B37" t="s">
        <v>5</v>
      </c>
      <c r="C37" s="2">
        <v>22913054351.190002</v>
      </c>
      <c r="D37" s="2">
        <v>15014221720.945374</v>
      </c>
      <c r="E37" s="2">
        <v>37927276072.13536</v>
      </c>
      <c r="F37" s="1">
        <f>+D37/C37</f>
        <v>0.6552693277300066</v>
      </c>
    </row>
    <row r="38" spans="2:6" ht="12.75">
      <c r="B38" t="s">
        <v>6</v>
      </c>
      <c r="C38" s="2">
        <v>56670997240.56</v>
      </c>
      <c r="D38" s="2">
        <v>8070112941.212592</v>
      </c>
      <c r="E38" s="2">
        <v>64741110181.772575</v>
      </c>
      <c r="F38" s="1">
        <f aca="true" t="shared" si="2" ref="F38:F46">+D38/C38</f>
        <v>0.14240287508893054</v>
      </c>
    </row>
    <row r="39" spans="2:6" ht="12.75">
      <c r="B39" t="s">
        <v>7</v>
      </c>
      <c r="C39" s="2">
        <v>13518807005.76</v>
      </c>
      <c r="D39" s="2">
        <v>2634496073.9469604</v>
      </c>
      <c r="E39" s="2">
        <v>16153303079.70696</v>
      </c>
      <c r="F39" s="1">
        <f t="shared" si="2"/>
        <v>0.19487637280600814</v>
      </c>
    </row>
    <row r="40" spans="2:6" ht="12.75">
      <c r="B40" t="s">
        <v>8</v>
      </c>
      <c r="C40" s="2">
        <v>93102858597.50998</v>
      </c>
      <c r="D40" s="2">
        <v>25718830736.10492</v>
      </c>
      <c r="E40" s="2">
        <v>118821689333.61493</v>
      </c>
      <c r="F40" s="1">
        <f t="shared" si="2"/>
        <v>0.2762410426868758</v>
      </c>
    </row>
    <row r="41" spans="2:6" ht="12.75">
      <c r="B41" t="s">
        <v>9</v>
      </c>
      <c r="C41" s="2">
        <v>14619912973.550001</v>
      </c>
      <c r="D41" s="2">
        <v>15663426331.393827</v>
      </c>
      <c r="E41" s="2">
        <v>30283339304.94382</v>
      </c>
      <c r="F41" s="1">
        <f t="shared" si="2"/>
        <v>1.0713761675416076</v>
      </c>
    </row>
    <row r="42" spans="2:6" ht="12.75">
      <c r="B42" t="s">
        <v>10</v>
      </c>
      <c r="C42" s="2">
        <v>24873563423.989998</v>
      </c>
      <c r="D42" s="2">
        <v>4545216307.400231</v>
      </c>
      <c r="E42" s="2">
        <v>29418779731.39021</v>
      </c>
      <c r="F42" s="1">
        <f t="shared" si="2"/>
        <v>0.1827328167630566</v>
      </c>
    </row>
    <row r="43" spans="2:6" ht="12.75">
      <c r="B43" t="s">
        <v>11</v>
      </c>
      <c r="C43" s="2">
        <v>39493476397.54001</v>
      </c>
      <c r="D43" s="2">
        <v>20208642638.794064</v>
      </c>
      <c r="E43" s="2">
        <v>59702119036.33407</v>
      </c>
      <c r="F43" s="1">
        <f t="shared" si="2"/>
        <v>0.5116957148916075</v>
      </c>
    </row>
    <row r="44" spans="2:6" ht="12.75">
      <c r="B44" t="s">
        <v>13</v>
      </c>
      <c r="C44" s="2">
        <v>45101966833.659996</v>
      </c>
      <c r="D44" s="2">
        <v>4639577539.676412</v>
      </c>
      <c r="E44" s="2">
        <v>49741544373.336395</v>
      </c>
      <c r="F44" s="1">
        <f t="shared" si="2"/>
        <v>0.1028686300264372</v>
      </c>
    </row>
    <row r="45" spans="2:6" ht="12.75">
      <c r="B45" t="s">
        <v>12</v>
      </c>
      <c r="C45" s="2">
        <v>8507415362.66</v>
      </c>
      <c r="D45" s="2">
        <v>870610164.0602499</v>
      </c>
      <c r="E45" s="2">
        <v>9378025526.72025</v>
      </c>
      <c r="F45" s="1">
        <f t="shared" si="2"/>
        <v>0.1023354481881131</v>
      </c>
    </row>
    <row r="46" spans="2:6" ht="12.75">
      <c r="B46" t="s">
        <v>14</v>
      </c>
      <c r="C46" s="2">
        <v>53609382196.32001</v>
      </c>
      <c r="D46" s="2">
        <v>5510187703.73666</v>
      </c>
      <c r="E46" s="2">
        <v>59119569900.05665</v>
      </c>
      <c r="F46" s="1">
        <f t="shared" si="2"/>
        <v>0.10278401798323474</v>
      </c>
    </row>
    <row r="47" spans="2:6" ht="12.75">
      <c r="B47" t="s">
        <v>15</v>
      </c>
      <c r="C47" s="2">
        <v>93102858593.85999</v>
      </c>
      <c r="D47" s="2">
        <v>25718830342.530724</v>
      </c>
      <c r="E47" s="2">
        <v>118821688936.3907</v>
      </c>
      <c r="F47" s="1">
        <f>+D47/C47</f>
        <v>0.2762410384704004</v>
      </c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nkSheet"/>
  <dimension ref="C1:H73"/>
  <sheetViews>
    <sheetView showGridLines="0" tabSelected="1" workbookViewId="0" topLeftCell="A1">
      <selection activeCell="K6" sqref="K6"/>
    </sheetView>
  </sheetViews>
  <sheetFormatPr defaultColWidth="11.421875" defaultRowHeight="12" customHeight="1"/>
  <cols>
    <col min="1" max="1" width="2.00390625" style="8" customWidth="1"/>
    <col min="2" max="2" width="1.8515625" style="8" customWidth="1"/>
    <col min="3" max="3" width="36.140625" style="9" customWidth="1"/>
    <col min="4" max="5" width="15.7109375" style="9" bestFit="1" customWidth="1"/>
    <col min="6" max="6" width="16.140625" style="9" bestFit="1" customWidth="1"/>
    <col min="7" max="7" width="8.7109375" style="9" customWidth="1"/>
    <col min="8" max="8" width="1.7109375" style="9" customWidth="1"/>
    <col min="9" max="12" width="8.7109375" style="9" customWidth="1"/>
    <col min="13" max="16384" width="9.140625" style="9" customWidth="1"/>
  </cols>
  <sheetData>
    <row r="1" ht="12" customHeight="1">
      <c r="C1" s="41" t="s">
        <v>50</v>
      </c>
    </row>
    <row r="2" spans="3:7" ht="12" customHeight="1">
      <c r="C2" s="41"/>
      <c r="D2" s="11"/>
      <c r="E2" s="12"/>
      <c r="F2" s="12"/>
      <c r="G2" s="12"/>
    </row>
    <row r="3" spans="3:7" ht="24.75" thickBot="1">
      <c r="C3" s="10" t="s">
        <v>43</v>
      </c>
      <c r="D3" s="15" t="s">
        <v>47</v>
      </c>
      <c r="E3" s="15" t="s">
        <v>48</v>
      </c>
      <c r="F3" s="14" t="s">
        <v>49</v>
      </c>
      <c r="G3" s="13" t="s">
        <v>39</v>
      </c>
    </row>
    <row r="4" spans="3:7" ht="12" customHeight="1">
      <c r="C4" s="16" t="s">
        <v>44</v>
      </c>
      <c r="D4" s="17">
        <v>1410929595.0000002</v>
      </c>
      <c r="E4" s="17">
        <v>857888535.24</v>
      </c>
      <c r="F4" s="17">
        <v>2268818130.2400002</v>
      </c>
      <c r="G4" s="18">
        <f>+E4/D4</f>
        <v>0.608030718386058</v>
      </c>
    </row>
    <row r="5" spans="3:7" ht="12" customHeight="1">
      <c r="C5" s="16" t="s">
        <v>22</v>
      </c>
      <c r="D5" s="17">
        <v>3753847320.9999995</v>
      </c>
      <c r="E5" s="17">
        <v>595000433.61</v>
      </c>
      <c r="F5" s="17">
        <v>4348847754.61</v>
      </c>
      <c r="G5" s="18">
        <f aca="true" t="shared" si="0" ref="G5:G14">+E5/D5</f>
        <v>0.15850416458906377</v>
      </c>
    </row>
    <row r="6" spans="3:7" ht="12" customHeight="1">
      <c r="C6" s="16" t="s">
        <v>26</v>
      </c>
      <c r="D6" s="17">
        <v>1721829925</v>
      </c>
      <c r="E6" s="17">
        <v>437765555.78999996</v>
      </c>
      <c r="F6" s="17">
        <v>2159595480.79</v>
      </c>
      <c r="G6" s="18">
        <f t="shared" si="0"/>
        <v>0.2542443649247181</v>
      </c>
    </row>
    <row r="7" spans="3:7" ht="12" customHeight="1">
      <c r="C7" s="16" t="s">
        <v>23</v>
      </c>
      <c r="D7" s="17">
        <v>2690061591.33</v>
      </c>
      <c r="E7" s="17">
        <v>418993548.47999996</v>
      </c>
      <c r="F7" s="17">
        <v>3109055139.81</v>
      </c>
      <c r="G7" s="18">
        <f t="shared" si="0"/>
        <v>0.15575611719464175</v>
      </c>
    </row>
    <row r="8" spans="3:7" ht="12" customHeight="1">
      <c r="C8" s="16" t="s">
        <v>30</v>
      </c>
      <c r="D8" s="17">
        <v>2719955315</v>
      </c>
      <c r="E8" s="17">
        <v>395202952.17</v>
      </c>
      <c r="F8" s="17">
        <v>3115158267.17</v>
      </c>
      <c r="G8" s="18">
        <f t="shared" si="0"/>
        <v>0.14529758999735626</v>
      </c>
    </row>
    <row r="9" spans="3:7" ht="12" customHeight="1">
      <c r="C9" s="16" t="s">
        <v>45</v>
      </c>
      <c r="D9" s="17">
        <v>804844171</v>
      </c>
      <c r="E9" s="17">
        <v>380261912.1021</v>
      </c>
      <c r="F9" s="17">
        <v>1185106083.1021</v>
      </c>
      <c r="G9" s="18">
        <f t="shared" si="0"/>
        <v>0.47246650445344407</v>
      </c>
    </row>
    <row r="10" spans="3:7" ht="12" customHeight="1">
      <c r="C10" s="16" t="s">
        <v>46</v>
      </c>
      <c r="D10" s="17">
        <v>2466453245.0000005</v>
      </c>
      <c r="E10" s="17">
        <v>318764872.8</v>
      </c>
      <c r="F10" s="17">
        <v>2785218117.8000007</v>
      </c>
      <c r="G10" s="18">
        <f t="shared" si="0"/>
        <v>0.129240184644165</v>
      </c>
    </row>
    <row r="11" spans="3:7" ht="12" customHeight="1">
      <c r="C11" s="16" t="s">
        <v>25</v>
      </c>
      <c r="D11" s="17">
        <v>657708364</v>
      </c>
      <c r="E11" s="17">
        <v>194785339</v>
      </c>
      <c r="F11" s="17">
        <v>852493703</v>
      </c>
      <c r="G11" s="18">
        <f t="shared" si="0"/>
        <v>0.29615761279873276</v>
      </c>
    </row>
    <row r="12" spans="3:7" ht="12" customHeight="1">
      <c r="C12" s="16" t="s">
        <v>35</v>
      </c>
      <c r="D12" s="17">
        <v>1267777071.36</v>
      </c>
      <c r="E12" s="17">
        <v>151805857.68</v>
      </c>
      <c r="F12" s="17">
        <v>1419582929.04</v>
      </c>
      <c r="G12" s="18">
        <f t="shared" si="0"/>
        <v>0.11974175989565045</v>
      </c>
    </row>
    <row r="13" spans="3:7" ht="12" customHeight="1">
      <c r="C13" s="16" t="s">
        <v>66</v>
      </c>
      <c r="D13" s="17">
        <v>132199869</v>
      </c>
      <c r="E13" s="17">
        <v>79032456</v>
      </c>
      <c r="F13" s="17">
        <v>211232325</v>
      </c>
      <c r="G13" s="18">
        <f t="shared" si="0"/>
        <v>0.5978255243203002</v>
      </c>
    </row>
    <row r="14" spans="3:7" ht="12" customHeight="1" thickBot="1">
      <c r="C14" s="19" t="s">
        <v>36</v>
      </c>
      <c r="D14" s="20">
        <f>SUM(D4:D13)</f>
        <v>17625606467.69</v>
      </c>
      <c r="E14" s="20">
        <f>SUM(E4:E13)</f>
        <v>3829501462.8721</v>
      </c>
      <c r="F14" s="20">
        <f>SUM(F4:F13)</f>
        <v>21455107930.5621</v>
      </c>
      <c r="G14" s="21">
        <f t="shared" si="0"/>
        <v>0.21726920261677624</v>
      </c>
    </row>
    <row r="15" ht="6" customHeight="1"/>
    <row r="16" ht="12" customHeight="1" hidden="1"/>
    <row r="17" ht="12" customHeight="1">
      <c r="C17" s="41" t="s">
        <v>51</v>
      </c>
    </row>
    <row r="18" spans="3:7" ht="12" customHeight="1">
      <c r="C18" s="41"/>
      <c r="D18" s="11"/>
      <c r="E18" s="12"/>
      <c r="F18" s="12"/>
      <c r="G18" s="12"/>
    </row>
    <row r="19" spans="3:7" ht="24.75" thickBot="1">
      <c r="C19" s="10" t="s">
        <v>43</v>
      </c>
      <c r="D19" s="15" t="s">
        <v>47</v>
      </c>
      <c r="E19" s="15" t="s">
        <v>48</v>
      </c>
      <c r="F19" s="14" t="s">
        <v>49</v>
      </c>
      <c r="G19" s="13" t="s">
        <v>39</v>
      </c>
    </row>
    <row r="20" spans="3:7" ht="12" customHeight="1">
      <c r="C20" s="16" t="s">
        <v>27</v>
      </c>
      <c r="D20" s="17">
        <v>1884226640</v>
      </c>
      <c r="E20" s="17">
        <v>-341941963</v>
      </c>
      <c r="F20" s="17">
        <v>1542284677</v>
      </c>
      <c r="G20" s="18">
        <f aca="true" t="shared" si="1" ref="G20:G30">+E20/D20</f>
        <v>-0.18147602615362662</v>
      </c>
    </row>
    <row r="21" spans="3:7" ht="12" customHeight="1">
      <c r="C21" s="16" t="s">
        <v>33</v>
      </c>
      <c r="D21" s="17">
        <v>906533598</v>
      </c>
      <c r="E21" s="17">
        <v>-282396918</v>
      </c>
      <c r="F21" s="17">
        <v>624136680</v>
      </c>
      <c r="G21" s="18">
        <f t="shared" si="1"/>
        <v>-0.3115129087581815</v>
      </c>
    </row>
    <row r="22" spans="3:7" ht="12" customHeight="1">
      <c r="C22" s="16" t="s">
        <v>18</v>
      </c>
      <c r="D22" s="17">
        <v>259455281</v>
      </c>
      <c r="E22" s="17">
        <v>-72080434</v>
      </c>
      <c r="F22" s="17">
        <v>187374847</v>
      </c>
      <c r="G22" s="18">
        <f t="shared" si="1"/>
        <v>-0.27781448009917364</v>
      </c>
    </row>
    <row r="23" spans="3:7" ht="12" customHeight="1">
      <c r="C23" s="16" t="s">
        <v>16</v>
      </c>
      <c r="D23" s="17">
        <v>697972372</v>
      </c>
      <c r="E23" s="17">
        <v>-40531811</v>
      </c>
      <c r="F23" s="17">
        <v>657440561</v>
      </c>
      <c r="G23" s="18">
        <f t="shared" si="1"/>
        <v>-0.05807079567327057</v>
      </c>
    </row>
    <row r="24" spans="3:7" ht="12" customHeight="1">
      <c r="C24" s="16" t="s">
        <v>17</v>
      </c>
      <c r="D24" s="17">
        <v>628271299</v>
      </c>
      <c r="E24" s="17">
        <v>-37620993</v>
      </c>
      <c r="F24" s="17">
        <v>590650306</v>
      </c>
      <c r="G24" s="18">
        <f t="shared" si="1"/>
        <v>-0.05988017128886863</v>
      </c>
    </row>
    <row r="25" spans="3:7" ht="12" customHeight="1">
      <c r="C25" s="16" t="s">
        <v>28</v>
      </c>
      <c r="D25" s="17">
        <v>359185680</v>
      </c>
      <c r="E25" s="17">
        <v>-33866045</v>
      </c>
      <c r="F25" s="17">
        <v>325319635</v>
      </c>
      <c r="G25" s="18">
        <f t="shared" si="1"/>
        <v>-0.09428562129759739</v>
      </c>
    </row>
    <row r="26" spans="3:7" ht="12" customHeight="1">
      <c r="C26" s="16" t="s">
        <v>29</v>
      </c>
      <c r="D26" s="17">
        <v>318769053</v>
      </c>
      <c r="E26" s="17">
        <v>-32860834</v>
      </c>
      <c r="F26" s="17">
        <v>285908219</v>
      </c>
      <c r="G26" s="18">
        <f t="shared" si="1"/>
        <v>-0.10308665063543668</v>
      </c>
    </row>
    <row r="27" spans="3:7" ht="12" customHeight="1">
      <c r="C27" s="16" t="s">
        <v>32</v>
      </c>
      <c r="D27" s="17">
        <v>587540624.04</v>
      </c>
      <c r="E27" s="17">
        <v>-31624067.16</v>
      </c>
      <c r="F27" s="17">
        <v>555916556.88</v>
      </c>
      <c r="G27" s="18">
        <f t="shared" si="1"/>
        <v>-0.05382447760386186</v>
      </c>
    </row>
    <row r="28" spans="3:7" ht="12" customHeight="1">
      <c r="C28" s="16" t="s">
        <v>19</v>
      </c>
      <c r="D28" s="17">
        <v>473701620</v>
      </c>
      <c r="E28" s="17">
        <v>-30604986</v>
      </c>
      <c r="F28" s="17">
        <v>443096634</v>
      </c>
      <c r="G28" s="18">
        <f t="shared" si="1"/>
        <v>-0.06460815143507426</v>
      </c>
    </row>
    <row r="29" spans="3:7" ht="12" customHeight="1">
      <c r="C29" s="16" t="s">
        <v>24</v>
      </c>
      <c r="D29" s="17">
        <v>327680570.07</v>
      </c>
      <c r="E29" s="17">
        <v>-30470785.47</v>
      </c>
      <c r="F29" s="17">
        <v>297209784.6</v>
      </c>
      <c r="G29" s="18">
        <f t="shared" si="1"/>
        <v>-0.0929892958361576</v>
      </c>
    </row>
    <row r="30" spans="3:7" ht="12" customHeight="1" thickBot="1">
      <c r="C30" s="19" t="s">
        <v>36</v>
      </c>
      <c r="D30" s="20">
        <f>SUM(D20:D29)</f>
        <v>6443336737.11</v>
      </c>
      <c r="E30" s="20">
        <f>SUM(E20:E29)</f>
        <v>-933998836.63</v>
      </c>
      <c r="F30" s="20">
        <f>SUM(F20:F29)</f>
        <v>5509337900.4800005</v>
      </c>
      <c r="G30" s="21">
        <f t="shared" si="1"/>
        <v>-0.14495576977231245</v>
      </c>
    </row>
    <row r="31" ht="6.75" customHeight="1"/>
    <row r="32" ht="12" customHeight="1">
      <c r="C32" s="41" t="s">
        <v>52</v>
      </c>
    </row>
    <row r="33" ht="12" customHeight="1">
      <c r="C33" s="41"/>
    </row>
    <row r="34" spans="3:7" ht="24.75" thickBot="1">
      <c r="C34" s="10" t="s">
        <v>43</v>
      </c>
      <c r="D34" s="15" t="s">
        <v>47</v>
      </c>
      <c r="E34" s="15" t="s">
        <v>48</v>
      </c>
      <c r="F34" s="14" t="s">
        <v>49</v>
      </c>
      <c r="G34" s="13" t="s">
        <v>39</v>
      </c>
    </row>
    <row r="35" spans="3:7" ht="12" customHeight="1" thickBot="1">
      <c r="C35" s="35" t="s">
        <v>40</v>
      </c>
      <c r="D35" s="36">
        <v>39325387628.329994</v>
      </c>
      <c r="E35" s="36">
        <v>3645627617.24641</v>
      </c>
      <c r="F35" s="36">
        <v>42971015245.57639</v>
      </c>
      <c r="G35" s="37">
        <f>+E35/D35</f>
        <v>0.09270417501543204</v>
      </c>
    </row>
    <row r="38" spans="3:6" ht="24.75" thickBot="1">
      <c r="C38" s="24" t="s">
        <v>53</v>
      </c>
      <c r="D38" s="15" t="s">
        <v>47</v>
      </c>
      <c r="E38" s="14" t="s">
        <v>49</v>
      </c>
      <c r="F38" s="13" t="s">
        <v>39</v>
      </c>
    </row>
    <row r="39" spans="3:6" ht="12" customHeight="1">
      <c r="C39" s="25" t="s">
        <v>41</v>
      </c>
      <c r="D39" s="26">
        <v>0.928952986558555</v>
      </c>
      <c r="E39" s="26">
        <v>1.2919618801189299</v>
      </c>
      <c r="F39" s="27">
        <f>+E39/D39-1</f>
        <v>0.39077208299334454</v>
      </c>
    </row>
    <row r="40" spans="3:6" ht="12" customHeight="1">
      <c r="C40" s="22" t="s">
        <v>42</v>
      </c>
      <c r="D40" s="34">
        <v>1.4931885708900416</v>
      </c>
      <c r="E40" s="34">
        <v>1.2158526441480708</v>
      </c>
      <c r="F40" s="23">
        <f>+E40/D40-1</f>
        <v>-0.18573402726800925</v>
      </c>
    </row>
    <row r="41" ht="6.75" customHeight="1"/>
    <row r="43" ht="7.5" customHeight="1"/>
    <row r="44" ht="12" customHeight="1">
      <c r="C44" s="41" t="s">
        <v>54</v>
      </c>
    </row>
    <row r="45" spans="3:7" ht="6" customHeight="1">
      <c r="C45" s="41"/>
      <c r="D45" s="11"/>
      <c r="E45" s="12"/>
      <c r="F45" s="12"/>
      <c r="G45" s="12"/>
    </row>
    <row r="46" spans="3:7" ht="24.75" thickBot="1">
      <c r="C46" s="10" t="s">
        <v>43</v>
      </c>
      <c r="D46" s="15" t="s">
        <v>47</v>
      </c>
      <c r="E46" s="15" t="s">
        <v>48</v>
      </c>
      <c r="F46" s="14" t="s">
        <v>49</v>
      </c>
      <c r="G46" s="13" t="s">
        <v>39</v>
      </c>
    </row>
    <row r="47" spans="3:7" ht="12" customHeight="1">
      <c r="C47" s="16" t="s">
        <v>55</v>
      </c>
      <c r="D47" s="17">
        <v>20289137692.340004</v>
      </c>
      <c r="E47" s="17">
        <v>14952319324</v>
      </c>
      <c r="F47" s="17">
        <f>+D47+E47</f>
        <v>35241457016.340004</v>
      </c>
      <c r="G47" s="18">
        <f>+E47/D47</f>
        <v>0.7369617945687817</v>
      </c>
    </row>
    <row r="48" spans="3:7" ht="12" customHeight="1">
      <c r="C48" s="16" t="s">
        <v>56</v>
      </c>
      <c r="D48" s="17">
        <v>50560153416.13</v>
      </c>
      <c r="E48" s="17">
        <v>6013862844</v>
      </c>
      <c r="F48" s="17">
        <f>+D48+E48</f>
        <v>56574016260.13</v>
      </c>
      <c r="G48" s="18">
        <f aca="true" t="shared" si="2" ref="G48:G58">+E48/D48</f>
        <v>0.11894471115432617</v>
      </c>
    </row>
    <row r="49" spans="3:7" ht="12" customHeight="1">
      <c r="C49" s="16" t="s">
        <v>57</v>
      </c>
      <c r="D49" s="17">
        <f>13288524665-4</f>
        <v>13288524661</v>
      </c>
      <c r="E49" s="17">
        <f>2413398689-394</f>
        <v>2413398295</v>
      </c>
      <c r="F49" s="17">
        <f>+D49+E49</f>
        <v>15701922956</v>
      </c>
      <c r="G49" s="18">
        <f t="shared" si="2"/>
        <v>0.1816152173824829</v>
      </c>
    </row>
    <row r="50" spans="3:7" ht="12" customHeight="1" thickBot="1">
      <c r="C50" s="31" t="s">
        <v>65</v>
      </c>
      <c r="D50" s="32">
        <f>SUM(D47:D49)</f>
        <v>84137815769.47</v>
      </c>
      <c r="E50" s="32">
        <f>SUM(E47:E49)</f>
        <v>23379580463</v>
      </c>
      <c r="F50" s="32">
        <f>SUM(F47:F49)</f>
        <v>107517396232.47</v>
      </c>
      <c r="G50" s="33">
        <f t="shared" si="2"/>
        <v>0.2778724435521114</v>
      </c>
    </row>
    <row r="51" spans="3:7" ht="12" customHeight="1">
      <c r="C51" s="16"/>
      <c r="D51" s="17"/>
      <c r="E51" s="17"/>
      <c r="F51" s="17"/>
      <c r="G51" s="18"/>
    </row>
    <row r="52" spans="3:7" ht="12" customHeight="1">
      <c r="C52" s="16" t="s">
        <v>58</v>
      </c>
      <c r="D52" s="17">
        <v>13587793322.210001</v>
      </c>
      <c r="E52" s="17">
        <v>15397180462.033829</v>
      </c>
      <c r="F52" s="17">
        <f>+D52+E52</f>
        <v>28984973784.243828</v>
      </c>
      <c r="G52" s="18">
        <f t="shared" si="2"/>
        <v>1.1331626921986135</v>
      </c>
    </row>
    <row r="53" spans="3:7" ht="12" customHeight="1">
      <c r="C53" s="16" t="s">
        <v>59</v>
      </c>
      <c r="D53" s="17">
        <v>22943642962.699997</v>
      </c>
      <c r="E53" s="17">
        <v>3588296900</v>
      </c>
      <c r="F53" s="17">
        <f>+D53+E53</f>
        <v>26531939862.699997</v>
      </c>
      <c r="G53" s="18">
        <f t="shared" si="2"/>
        <v>0.15639612705940273</v>
      </c>
    </row>
    <row r="54" spans="3:7" ht="12" customHeight="1" thickBot="1">
      <c r="C54" s="31" t="s">
        <v>60</v>
      </c>
      <c r="D54" s="32">
        <f>SUM(D52:D53)</f>
        <v>36531436284.909996</v>
      </c>
      <c r="E54" s="32">
        <f>SUM(E52:E53)</f>
        <v>18985477362.03383</v>
      </c>
      <c r="F54" s="32">
        <f>SUM(F52:F53)</f>
        <v>55516913646.943825</v>
      </c>
      <c r="G54" s="33">
        <f t="shared" si="2"/>
        <v>0.5197024615721485</v>
      </c>
    </row>
    <row r="55" spans="3:7" ht="12" customHeight="1">
      <c r="C55" s="16"/>
      <c r="D55" s="17"/>
      <c r="E55" s="17"/>
      <c r="F55" s="17"/>
      <c r="G55" s="18"/>
    </row>
    <row r="56" spans="3:7" ht="12" customHeight="1">
      <c r="C56" s="16" t="s">
        <v>61</v>
      </c>
      <c r="D56" s="17">
        <v>39325387628.329994</v>
      </c>
      <c r="E56" s="17">
        <v>3645627617</v>
      </c>
      <c r="F56" s="17">
        <f>+D56+E56</f>
        <v>42971015245.329994</v>
      </c>
      <c r="G56" s="18">
        <f t="shared" si="2"/>
        <v>0.09270417500916613</v>
      </c>
    </row>
    <row r="57" spans="3:7" ht="12" customHeight="1">
      <c r="C57" s="16" t="s">
        <v>62</v>
      </c>
      <c r="D57" s="17">
        <v>8280991856.19</v>
      </c>
      <c r="E57" s="17">
        <v>748475483.8002499</v>
      </c>
      <c r="F57" s="17">
        <f>+D57+E57</f>
        <v>9029467339.99025</v>
      </c>
      <c r="G57" s="18">
        <f t="shared" si="2"/>
        <v>0.09038476269491418</v>
      </c>
    </row>
    <row r="58" spans="3:7" ht="12" customHeight="1" thickBot="1">
      <c r="C58" s="31" t="s">
        <v>64</v>
      </c>
      <c r="D58" s="32">
        <f>SUM(D56:D57)</f>
        <v>47606379484.52</v>
      </c>
      <c r="E58" s="32">
        <f>SUM(E56:E57)</f>
        <v>4394103100.80025</v>
      </c>
      <c r="F58" s="32">
        <f>SUM(F56:F57)</f>
        <v>52000482585.320244</v>
      </c>
      <c r="G58" s="33">
        <f t="shared" si="2"/>
        <v>0.09230071995348996</v>
      </c>
    </row>
    <row r="59" spans="3:7" ht="12" customHeight="1" thickBot="1">
      <c r="C59" s="16"/>
      <c r="D59" s="17"/>
      <c r="E59" s="17"/>
      <c r="F59" s="17"/>
      <c r="G59" s="18"/>
    </row>
    <row r="60" spans="3:7" ht="12" customHeight="1" thickBot="1">
      <c r="C60" s="28" t="s">
        <v>63</v>
      </c>
      <c r="D60" s="29">
        <f>+D58+D54</f>
        <v>84137815769.43</v>
      </c>
      <c r="E60" s="29">
        <f>+E58+E54</f>
        <v>23379580462.83408</v>
      </c>
      <c r="F60" s="29">
        <f>+F58+F54</f>
        <v>107517396232.26407</v>
      </c>
      <c r="G60" s="30">
        <f>+E60/D60</f>
        <v>0.2778724435502715</v>
      </c>
    </row>
    <row r="61" ht="6" customHeight="1"/>
    <row r="64" spans="3:8" ht="12" customHeight="1">
      <c r="C64" s="39" t="s">
        <v>67</v>
      </c>
      <c r="D64" s="40"/>
      <c r="E64" s="40"/>
      <c r="F64" s="40"/>
      <c r="G64" s="40"/>
      <c r="H64" s="38"/>
    </row>
    <row r="65" spans="3:8" ht="12" customHeight="1">
      <c r="C65" s="40"/>
      <c r="D65" s="40"/>
      <c r="E65" s="40"/>
      <c r="F65" s="40"/>
      <c r="G65" s="40"/>
      <c r="H65" s="38"/>
    </row>
    <row r="66" spans="3:8" ht="12" customHeight="1">
      <c r="C66" s="40"/>
      <c r="D66" s="40"/>
      <c r="E66" s="40"/>
      <c r="F66" s="40"/>
      <c r="G66" s="40"/>
      <c r="H66" s="38"/>
    </row>
    <row r="67" spans="3:8" ht="12" customHeight="1">
      <c r="C67" s="40"/>
      <c r="D67" s="40"/>
      <c r="E67" s="40"/>
      <c r="F67" s="40"/>
      <c r="G67" s="40"/>
      <c r="H67" s="38"/>
    </row>
    <row r="68" spans="3:8" ht="12" customHeight="1">
      <c r="C68" s="40"/>
      <c r="D68" s="40"/>
      <c r="E68" s="40"/>
      <c r="F68" s="40"/>
      <c r="G68" s="40"/>
      <c r="H68" s="38"/>
    </row>
    <row r="69" spans="3:8" ht="12" customHeight="1">
      <c r="C69" s="38"/>
      <c r="D69" s="38"/>
      <c r="E69" s="38"/>
      <c r="F69" s="38"/>
      <c r="G69" s="38"/>
      <c r="H69" s="38"/>
    </row>
    <row r="70" spans="3:8" ht="12" customHeight="1">
      <c r="C70" s="38"/>
      <c r="D70" s="38"/>
      <c r="E70" s="38"/>
      <c r="F70" s="38"/>
      <c r="G70" s="38"/>
      <c r="H70" s="38"/>
    </row>
    <row r="71" spans="3:8" ht="12" customHeight="1">
      <c r="C71" s="38"/>
      <c r="D71" s="38"/>
      <c r="E71" s="38"/>
      <c r="F71" s="38"/>
      <c r="G71" s="38"/>
      <c r="H71" s="38"/>
    </row>
    <row r="72" spans="3:8" ht="12" customHeight="1">
      <c r="C72" s="38"/>
      <c r="D72" s="38"/>
      <c r="E72" s="38"/>
      <c r="F72" s="38"/>
      <c r="G72" s="38"/>
      <c r="H72" s="38"/>
    </row>
    <row r="73" spans="3:8" ht="12" customHeight="1">
      <c r="C73" s="38"/>
      <c r="D73" s="38"/>
      <c r="E73" s="38"/>
      <c r="F73" s="38"/>
      <c r="G73" s="38"/>
      <c r="H73" s="38"/>
    </row>
  </sheetData>
  <mergeCells count="5">
    <mergeCell ref="C64:G68"/>
    <mergeCell ref="C1:C2"/>
    <mergeCell ref="C17:C18"/>
    <mergeCell ref="C32:C33"/>
    <mergeCell ref="C44:C45"/>
  </mergeCells>
  <printOptions/>
  <pageMargins left="0.6" right="0.6" top="1" bottom="1" header="0.5" footer="0.5"/>
  <pageSetup horizontalDpi="600" verticalDpi="600" orientation="landscape" r:id="rId1"/>
  <headerFooter alignWithMargins="0">
    <oddFooter>&amp;L&amp;8File: &amp;F
Sheet: &amp;A&amp;C&amp;8Page  &amp;P  of 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El Mercurio</cp:lastModifiedBy>
  <dcterms:created xsi:type="dcterms:W3CDTF">2008-10-01T13:21:54Z</dcterms:created>
  <dcterms:modified xsi:type="dcterms:W3CDTF">2009-05-28T19:08:13Z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True</vt:lpwstr>
  </property>
</Properties>
</file>